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s\Downloads\"/>
    </mc:Choice>
  </mc:AlternateContent>
  <xr:revisionPtr revIDLastSave="0" documentId="13_ncr:1_{3FFF2571-8730-4227-B3B2-8E8D9A6A4AF8}" xr6:coauthVersionLast="47" xr6:coauthVersionMax="47" xr10:uidLastSave="{00000000-0000-0000-0000-000000000000}"/>
  <workbookProtection workbookAlgorithmName="SHA-512" workbookHashValue="xXLG4s6A9aSQDprt70VT+ys1i2KjoX5/jaiVyQcCnZo8AJqQq+4oZ4R+YflzKT12iuB+h7WIMBIkaS/CMevYOg==" workbookSaltValue="d/lKUdh+5egHdAcfhKwGxw==" workbookSpinCount="100000" lockStructure="1"/>
  <bookViews>
    <workbookView xWindow="-120" yWindow="-120" windowWidth="29040" windowHeight="15720" xr2:uid="{C154C3D6-FC97-4F1F-8FD6-3DF9B3F61F8B}"/>
  </bookViews>
  <sheets>
    <sheet name="Sheet1" sheetId="1" r:id="rId1"/>
  </sheets>
  <definedNames>
    <definedName name="_xlnm.Print_Area" localSheetId="0">Sheet1!$A$1:$S$41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A10" i="1"/>
  <c r="E10" i="1" s="1"/>
  <c r="A23" i="1"/>
  <c r="E23" i="1" s="1"/>
  <c r="A35" i="1"/>
  <c r="E35" i="1" s="1"/>
  <c r="A34" i="1"/>
  <c r="E34" i="1" s="1"/>
  <c r="A33" i="1"/>
  <c r="E33" i="1" s="1"/>
  <c r="A32" i="1"/>
  <c r="E32" i="1" s="1"/>
  <c r="A31" i="1"/>
  <c r="E31" i="1" s="1"/>
  <c r="A30" i="1"/>
  <c r="E30" i="1" s="1"/>
  <c r="A29" i="1"/>
  <c r="E29" i="1" s="1"/>
  <c r="A28" i="1"/>
  <c r="E28" i="1" s="1"/>
  <c r="A27" i="1"/>
  <c r="E27" i="1" s="1"/>
  <c r="A26" i="1"/>
  <c r="E26" i="1" s="1"/>
  <c r="A25" i="1"/>
  <c r="E25" i="1" s="1"/>
  <c r="A24" i="1"/>
  <c r="E24" i="1" s="1"/>
  <c r="A22" i="1"/>
  <c r="E22" i="1" s="1"/>
  <c r="A21" i="1"/>
  <c r="E21" i="1" s="1"/>
  <c r="A20" i="1"/>
  <c r="E20" i="1" s="1"/>
  <c r="A19" i="1"/>
  <c r="E19" i="1" s="1"/>
  <c r="A18" i="1"/>
  <c r="E18" i="1" s="1"/>
  <c r="A17" i="1"/>
  <c r="E17" i="1" s="1"/>
  <c r="A16" i="1"/>
  <c r="E16" i="1" s="1"/>
  <c r="A15" i="1"/>
  <c r="E15" i="1" s="1"/>
  <c r="A14" i="1"/>
  <c r="E14" i="1" s="1"/>
  <c r="A13" i="1"/>
  <c r="E13" i="1" s="1"/>
  <c r="A12" i="1"/>
  <c r="E12" i="1" s="1"/>
  <c r="A11" i="1"/>
  <c r="E11" i="1" s="1"/>
  <c r="G36" i="1"/>
  <c r="H36" i="1"/>
  <c r="I36" i="1"/>
  <c r="J36" i="1"/>
  <c r="K36" i="1"/>
  <c r="L36" i="1"/>
  <c r="M36" i="1"/>
  <c r="N36" i="1"/>
  <c r="O36" i="1"/>
  <c r="P36" i="1"/>
  <c r="Q36" i="1"/>
  <c r="R36" i="1"/>
  <c r="F36" i="1"/>
  <c r="E36" i="1" l="1"/>
  <c r="F38" i="1" s="1"/>
</calcChain>
</file>

<file path=xl/sharedStrings.xml><?xml version="1.0" encoding="utf-8"?>
<sst xmlns="http://schemas.openxmlformats.org/spreadsheetml/2006/main" count="35" uniqueCount="34">
  <si>
    <t>ร</t>
  </si>
  <si>
    <t>มส</t>
  </si>
  <si>
    <t>มก</t>
  </si>
  <si>
    <t>ผ</t>
  </si>
  <si>
    <t>มผ</t>
  </si>
  <si>
    <t>รหัสวิชา</t>
  </si>
  <si>
    <t>รายวิชา</t>
  </si>
  <si>
    <t>ห้อง</t>
  </si>
  <si>
    <t>รวม</t>
  </si>
  <si>
    <t>ร้อยละของนักเรียนที่มีผลการเรียน ระดับ ดี ขึ้นไป</t>
  </si>
  <si>
    <t>ที่</t>
  </si>
  <si>
    <t>ชั้น</t>
  </si>
  <si>
    <t>ภาษาไทย</t>
  </si>
  <si>
    <t>สังคมศึกษา ศาสนา และวัฒนธรรม</t>
  </si>
  <si>
    <t>สุขศึกษา และพลศึกษา</t>
  </si>
  <si>
    <t>วิทยาศาสตร์ และเทคโนโลยี</t>
  </si>
  <si>
    <t>ศิลปะ</t>
  </si>
  <si>
    <t>การงานอาชีพ</t>
  </si>
  <si>
    <t>ภาษาต่างประเทศ</t>
  </si>
  <si>
    <t>กิจกรรมพัฒนาผู้เรียน</t>
  </si>
  <si>
    <t>มัธยมศึกษาปีที่ 4</t>
  </si>
  <si>
    <t>มัธยมศึกษาปีที่ 5</t>
  </si>
  <si>
    <t>มัธยมศึกษาปีที่ 6</t>
  </si>
  <si>
    <t>ปีการศึกษา</t>
  </si>
  <si>
    <t>จำนวน
นักเรียน</t>
  </si>
  <si>
    <t>ลงชื่อ</t>
  </si>
  <si>
    <t>ครูประจำวิชา</t>
  </si>
  <si>
    <t xml:space="preserve">       ลงชื่อ</t>
  </si>
  <si>
    <t>กลุ่มสาระการเรียนรู้/กลุ่ม</t>
  </si>
  <si>
    <t>จำนวนนักเรียนที่มีผลการเรียน (คน)</t>
  </si>
  <si>
    <t>การศึกษาและค้นคว้าด้วยตนเอง (IS)</t>
  </si>
  <si>
    <t>คณิตศาสตร์</t>
  </si>
  <si>
    <t>แบบสรุปผลการเรียนของผู้เรียนตามระดับชั้น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</si>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</sst>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347873</xdr:colOff>
      <xdr:row>0</xdr:row>
      <xdr:rowOff>57978</xdr:rowOff>
    </xdr:from>
    <xdr:to>
      <xdr:col>6</xdr:col>
      <xdr:colOff>74547</xdr:colOff>
      <xdr:row>3</xdr:row>
      <xdr:rowOff>33129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E7722-2244-7D61-17A9-3C2D37D77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0221" y="57978"/>
          <a:ext cx="670891" cy="894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D29CA-AE17-4981-8E6E-844E5109A6D6}">
  <dimension ref="A1:V41"/>
  <sheetViews>
    <sheetView showGridLines="0" tabSelected="1" view="pageBreakPreview" zoomScaleNormal="70" zoomScaleSheetLayoutView="100" workbookViewId="0">
      <selection activeCell="J40" sqref="J40:P40"/>
    </sheetView>
  </sheetViews>
  <sheetFormatPr defaultColWidth="9" defaultRowHeight="18.75" x14ac:dyDescent="0.3"/>
  <cols>
    <col min="1" max="1" width="4.25" style="2" customWidth="1"/>
    <col min="2" max="2" width="4.25" style="1" customWidth="1"/>
    <col min="3" max="3" width="11.875" style="1" customWidth="1"/>
    <col min="4" max="4" width="17.5" style="1" customWidth="1"/>
    <col min="5" max="5" width="8.75" style="1" customWidth="1"/>
    <col min="6" max="13" width="3.625" style="1" customWidth="1"/>
    <col min="14" max="18" width="3.625" style="2" customWidth="1"/>
    <col min="19" max="19" width="22.375" style="1" hidden="1" customWidth="1"/>
    <col min="20" max="20" width="11.375" style="1" hidden="1" customWidth="1"/>
    <col min="21" max="21" width="9" style="2" hidden="1" customWidth="1"/>
    <col min="22" max="22" width="9" style="1" hidden="1" customWidth="1"/>
    <col min="23" max="16384" width="9" style="1"/>
  </cols>
  <sheetData>
    <row r="1" spans="1:2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1" ht="27" customHeight="1" x14ac:dyDescent="0.3"/>
    <row r="3" spans="1:21" ht="27" customHeight="1" x14ac:dyDescent="0.3"/>
    <row r="4" spans="1:21" ht="26.25" x14ac:dyDescent="0.3">
      <c r="A4" s="27" t="s">
        <v>32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1" ht="7.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21" x14ac:dyDescent="0.3">
      <c r="A6" s="26" t="s">
        <v>28</v>
      </c>
      <c r="B6" s="26"/>
      <c r="C6" s="26"/>
      <c r="D6" s="25"/>
      <c r="E6" s="25"/>
      <c r="F6" s="15" t="s">
        <v>11</v>
      </c>
      <c r="G6" s="25"/>
      <c r="H6" s="25"/>
      <c r="I6" s="25"/>
      <c r="J6" s="25"/>
      <c r="K6" s="25"/>
      <c r="L6" s="24" t="s">
        <v>23</v>
      </c>
      <c r="M6" s="24"/>
      <c r="N6" s="24"/>
      <c r="O6" s="25"/>
      <c r="P6" s="25"/>
      <c r="Q6" s="25"/>
      <c r="R6" s="4"/>
    </row>
    <row r="7" spans="1:21" ht="7.5" customHeigh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5"/>
      <c r="M7" s="5"/>
      <c r="N7" s="5"/>
      <c r="R7" s="6"/>
    </row>
    <row r="8" spans="1:21" x14ac:dyDescent="0.3">
      <c r="A8" s="19" t="s">
        <v>10</v>
      </c>
      <c r="B8" s="19" t="s">
        <v>7</v>
      </c>
      <c r="C8" s="19" t="s">
        <v>5</v>
      </c>
      <c r="D8" s="19" t="s">
        <v>6</v>
      </c>
      <c r="E8" s="29" t="s">
        <v>24</v>
      </c>
      <c r="F8" s="19" t="s">
        <v>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1" x14ac:dyDescent="0.3">
      <c r="A9" s="19"/>
      <c r="B9" s="19"/>
      <c r="C9" s="19"/>
      <c r="D9" s="19"/>
      <c r="E9" s="19"/>
      <c r="F9" s="16">
        <v>4</v>
      </c>
      <c r="G9" s="16">
        <v>3.5</v>
      </c>
      <c r="H9" s="16">
        <v>3</v>
      </c>
      <c r="I9" s="16">
        <v>2.5</v>
      </c>
      <c r="J9" s="16">
        <v>2</v>
      </c>
      <c r="K9" s="16">
        <v>1.5</v>
      </c>
      <c r="L9" s="16">
        <v>1</v>
      </c>
      <c r="M9" s="17">
        <v>0</v>
      </c>
      <c r="N9" s="18" t="s">
        <v>0</v>
      </c>
      <c r="O9" s="16" t="s">
        <v>1</v>
      </c>
      <c r="P9" s="16" t="s">
        <v>2</v>
      </c>
      <c r="Q9" s="16" t="s">
        <v>3</v>
      </c>
      <c r="R9" s="16" t="s">
        <v>4</v>
      </c>
    </row>
    <row r="10" spans="1:21" ht="16.5" customHeight="1" x14ac:dyDescent="0.3">
      <c r="A10" s="7" t="str">
        <f>IF(B10,_xlfn.NUMBERVALUE(1),"")</f>
        <v/>
      </c>
      <c r="B10" s="8"/>
      <c r="C10" s="8"/>
      <c r="D10" s="8"/>
      <c r="E10" s="7" t="str">
        <f>IF(A10=1,SUM(F10:R10),"")</f>
        <v/>
      </c>
      <c r="F10" s="8"/>
      <c r="G10" s="8"/>
      <c r="H10" s="8"/>
      <c r="I10" s="8"/>
      <c r="J10" s="8"/>
      <c r="K10" s="8"/>
      <c r="L10" s="8"/>
      <c r="M10" s="13"/>
      <c r="N10" s="11"/>
      <c r="O10" s="8"/>
      <c r="P10" s="8"/>
      <c r="Q10" s="8"/>
      <c r="R10" s="8"/>
      <c r="S10" s="1" t="s">
        <v>12</v>
      </c>
      <c r="T10" s="1" t="s">
        <v>20</v>
      </c>
      <c r="U10" s="2">
        <v>2565</v>
      </c>
    </row>
    <row r="11" spans="1:21" ht="16.5" customHeight="1" x14ac:dyDescent="0.3">
      <c r="A11" s="7" t="str">
        <f>IF(B11,_xlfn.NUMBERVALUE(2),"")</f>
        <v/>
      </c>
      <c r="B11" s="8"/>
      <c r="C11" s="8"/>
      <c r="D11" s="8"/>
      <c r="E11" s="7" t="str">
        <f>IF(A11=2,SUM(F11:R11),"")</f>
        <v/>
      </c>
      <c r="F11" s="8"/>
      <c r="G11" s="8"/>
      <c r="H11" s="8"/>
      <c r="I11" s="8"/>
      <c r="J11" s="8"/>
      <c r="K11" s="8"/>
      <c r="L11" s="8"/>
      <c r="M11" s="13"/>
      <c r="N11" s="11"/>
      <c r="O11" s="8"/>
      <c r="P11" s="8"/>
      <c r="Q11" s="8"/>
      <c r="R11" s="8"/>
      <c r="S11" s="1" t="s">
        <v>31</v>
      </c>
      <c r="T11" s="1" t="s">
        <v>21</v>
      </c>
      <c r="U11" s="2">
        <v>2566</v>
      </c>
    </row>
    <row r="12" spans="1:21" ht="16.5" customHeight="1" x14ac:dyDescent="0.3">
      <c r="A12" s="7" t="str">
        <f>IF(B12,_xlfn.NUMBERVALUE(3),"")</f>
        <v/>
      </c>
      <c r="B12" s="8"/>
      <c r="C12" s="8"/>
      <c r="D12" s="8"/>
      <c r="E12" s="7" t="str">
        <f>IF(A12=3,SUM(F12:R12),"")</f>
        <v/>
      </c>
      <c r="F12" s="8"/>
      <c r="G12" s="8"/>
      <c r="H12" s="8"/>
      <c r="I12" s="8"/>
      <c r="J12" s="8"/>
      <c r="K12" s="8"/>
      <c r="L12" s="8"/>
      <c r="M12" s="13"/>
      <c r="N12" s="11"/>
      <c r="O12" s="8"/>
      <c r="P12" s="8"/>
      <c r="Q12" s="8"/>
      <c r="R12" s="8"/>
      <c r="S12" s="1" t="s">
        <v>15</v>
      </c>
      <c r="T12" s="1" t="s">
        <v>22</v>
      </c>
      <c r="U12" s="2">
        <v>2567</v>
      </c>
    </row>
    <row r="13" spans="1:21" ht="16.5" customHeight="1" x14ac:dyDescent="0.3">
      <c r="A13" s="7" t="str">
        <f>IF(B13,_xlfn.NUMBERVALUE(4),"")</f>
        <v/>
      </c>
      <c r="B13" s="8"/>
      <c r="C13" s="8"/>
      <c r="D13" s="8"/>
      <c r="E13" s="7" t="str">
        <f>IF(A13=4,SUM(F13:R13),"")</f>
        <v/>
      </c>
      <c r="F13" s="8"/>
      <c r="G13" s="8"/>
      <c r="H13" s="8"/>
      <c r="I13" s="8"/>
      <c r="J13" s="8"/>
      <c r="K13" s="8"/>
      <c r="L13" s="8"/>
      <c r="M13" s="13"/>
      <c r="N13" s="11"/>
      <c r="O13" s="8"/>
      <c r="P13" s="8"/>
      <c r="Q13" s="8"/>
      <c r="R13" s="8"/>
      <c r="S13" s="1" t="s">
        <v>13</v>
      </c>
      <c r="U13" s="2">
        <v>2568</v>
      </c>
    </row>
    <row r="14" spans="1:21" ht="16.5" customHeight="1" x14ac:dyDescent="0.3">
      <c r="A14" s="7" t="str">
        <f>IF(B14,_xlfn.NUMBERVALUE(5),"")</f>
        <v/>
      </c>
      <c r="B14" s="8"/>
      <c r="C14" s="8"/>
      <c r="D14" s="8"/>
      <c r="E14" s="7" t="str">
        <f>IF(A14=5,SUM(F14:R14),"")</f>
        <v/>
      </c>
      <c r="F14" s="8"/>
      <c r="G14" s="8"/>
      <c r="H14" s="8"/>
      <c r="I14" s="8"/>
      <c r="J14" s="8"/>
      <c r="K14" s="8"/>
      <c r="L14" s="8"/>
      <c r="M14" s="13"/>
      <c r="N14" s="11"/>
      <c r="O14" s="8"/>
      <c r="P14" s="8"/>
      <c r="Q14" s="8"/>
      <c r="R14" s="8"/>
      <c r="S14" s="1" t="s">
        <v>14</v>
      </c>
    </row>
    <row r="15" spans="1:21" ht="16.5" customHeight="1" x14ac:dyDescent="0.3">
      <c r="A15" s="7" t="str">
        <f>IF(B15,_xlfn.NUMBERVALUE(6),"")</f>
        <v/>
      </c>
      <c r="B15" s="8"/>
      <c r="C15" s="8"/>
      <c r="D15" s="8"/>
      <c r="E15" s="7" t="str">
        <f>IF(A15=6,SUM(F15:R15),"")</f>
        <v/>
      </c>
      <c r="F15" s="8"/>
      <c r="G15" s="8"/>
      <c r="H15" s="8"/>
      <c r="I15" s="8"/>
      <c r="J15" s="8"/>
      <c r="K15" s="8"/>
      <c r="L15" s="8"/>
      <c r="M15" s="13"/>
      <c r="N15" s="11"/>
      <c r="O15" s="8"/>
      <c r="P15" s="8"/>
      <c r="Q15" s="8"/>
      <c r="R15" s="8"/>
      <c r="S15" s="1" t="s">
        <v>16</v>
      </c>
    </row>
    <row r="16" spans="1:21" ht="16.5" customHeight="1" x14ac:dyDescent="0.3">
      <c r="A16" s="7" t="str">
        <f>IF(B16,_xlfn.NUMBERVALUE(7),"")</f>
        <v/>
      </c>
      <c r="B16" s="8"/>
      <c r="C16" s="8"/>
      <c r="D16" s="8"/>
      <c r="E16" s="7" t="str">
        <f>IF(A16=7,SUM(F16:R16),"")</f>
        <v/>
      </c>
      <c r="F16" s="8"/>
      <c r="G16" s="8"/>
      <c r="H16" s="8"/>
      <c r="I16" s="8"/>
      <c r="J16" s="8"/>
      <c r="K16" s="8"/>
      <c r="L16" s="8"/>
      <c r="M16" s="13"/>
      <c r="N16" s="11"/>
      <c r="O16" s="8"/>
      <c r="P16" s="8"/>
      <c r="Q16" s="8"/>
      <c r="R16" s="8"/>
      <c r="S16" s="1" t="s">
        <v>17</v>
      </c>
    </row>
    <row r="17" spans="1:19" ht="16.5" customHeight="1" x14ac:dyDescent="0.3">
      <c r="A17" s="7" t="str">
        <f>IF(B17,_xlfn.NUMBERVALUE(8),"")</f>
        <v/>
      </c>
      <c r="B17" s="8"/>
      <c r="C17" s="8"/>
      <c r="D17" s="8"/>
      <c r="E17" s="7" t="str">
        <f>IF(A17=8,SUM(F17:R17),"")</f>
        <v/>
      </c>
      <c r="F17" s="8"/>
      <c r="G17" s="8"/>
      <c r="H17" s="8"/>
      <c r="I17" s="8"/>
      <c r="J17" s="8"/>
      <c r="K17" s="8"/>
      <c r="L17" s="8"/>
      <c r="M17" s="13"/>
      <c r="N17" s="11"/>
      <c r="O17" s="8"/>
      <c r="P17" s="8"/>
      <c r="Q17" s="8"/>
      <c r="R17" s="8"/>
      <c r="S17" s="1" t="s">
        <v>18</v>
      </c>
    </row>
    <row r="18" spans="1:19" ht="16.5" customHeight="1" x14ac:dyDescent="0.3">
      <c r="A18" s="7" t="str">
        <f>IF(B18,_xlfn.NUMBERVALUE(9),"")</f>
        <v/>
      </c>
      <c r="B18" s="8"/>
      <c r="C18" s="8"/>
      <c r="D18" s="8"/>
      <c r="E18" s="7" t="str">
        <f>IF(A18=9,SUM(F18:R18),"")</f>
        <v/>
      </c>
      <c r="F18" s="8"/>
      <c r="G18" s="8"/>
      <c r="H18" s="8"/>
      <c r="I18" s="8"/>
      <c r="J18" s="8"/>
      <c r="K18" s="8"/>
      <c r="L18" s="8"/>
      <c r="M18" s="13"/>
      <c r="N18" s="11"/>
      <c r="O18" s="8"/>
      <c r="P18" s="8"/>
      <c r="Q18" s="8"/>
      <c r="R18" s="8"/>
      <c r="S18" s="1" t="s">
        <v>19</v>
      </c>
    </row>
    <row r="19" spans="1:19" ht="16.5" customHeight="1" x14ac:dyDescent="0.3">
      <c r="A19" s="7" t="str">
        <f>IF(B19,_xlfn.NUMBERVALUE(10),"")</f>
        <v/>
      </c>
      <c r="B19" s="8"/>
      <c r="C19" s="9"/>
      <c r="D19" s="9"/>
      <c r="E19" s="7" t="str">
        <f>IF(A19=10,SUM(F19:R19),"")</f>
        <v/>
      </c>
      <c r="F19" s="8"/>
      <c r="G19" s="8"/>
      <c r="H19" s="8"/>
      <c r="I19" s="8"/>
      <c r="J19" s="8"/>
      <c r="K19" s="8"/>
      <c r="L19" s="8"/>
      <c r="M19" s="13"/>
      <c r="N19" s="11"/>
      <c r="O19" s="8"/>
      <c r="P19" s="8"/>
      <c r="Q19" s="8"/>
      <c r="R19" s="8"/>
      <c r="S19" s="1" t="s">
        <v>30</v>
      </c>
    </row>
    <row r="20" spans="1:19" ht="16.5" customHeight="1" x14ac:dyDescent="0.3">
      <c r="A20" s="7" t="str">
        <f>IF(B20,_xlfn.NUMBERVALUE(11),"")</f>
        <v/>
      </c>
      <c r="B20" s="8"/>
      <c r="C20" s="9"/>
      <c r="D20" s="9"/>
      <c r="E20" s="7" t="str">
        <f>IF(A20=11,SUM(F20:R20),"")</f>
        <v/>
      </c>
      <c r="F20" s="8"/>
      <c r="G20" s="8"/>
      <c r="H20" s="8"/>
      <c r="I20" s="8"/>
      <c r="J20" s="8"/>
      <c r="K20" s="8"/>
      <c r="L20" s="8"/>
      <c r="M20" s="13"/>
      <c r="N20" s="11"/>
      <c r="O20" s="8"/>
      <c r="P20" s="8"/>
      <c r="Q20" s="8"/>
      <c r="R20" s="8"/>
    </row>
    <row r="21" spans="1:19" ht="16.5" customHeight="1" x14ac:dyDescent="0.3">
      <c r="A21" s="7" t="str">
        <f>IF(B21,_xlfn.NUMBERVALUE(12),"")</f>
        <v/>
      </c>
      <c r="B21" s="8"/>
      <c r="C21" s="9"/>
      <c r="D21" s="9"/>
      <c r="E21" s="7" t="str">
        <f>IF(A21=12,SUM(F21:R21),"")</f>
        <v/>
      </c>
      <c r="F21" s="8"/>
      <c r="G21" s="8"/>
      <c r="H21" s="8"/>
      <c r="I21" s="8"/>
      <c r="J21" s="8"/>
      <c r="K21" s="8"/>
      <c r="L21" s="8"/>
      <c r="M21" s="13"/>
      <c r="N21" s="11"/>
      <c r="O21" s="8"/>
      <c r="P21" s="8"/>
      <c r="Q21" s="8"/>
      <c r="R21" s="8"/>
    </row>
    <row r="22" spans="1:19" ht="16.5" customHeight="1" x14ac:dyDescent="0.3">
      <c r="A22" s="7" t="str">
        <f>IF(B22,_xlfn.NUMBERVALUE(13),"")</f>
        <v/>
      </c>
      <c r="B22" s="8"/>
      <c r="C22" s="9"/>
      <c r="D22" s="9"/>
      <c r="E22" s="7" t="str">
        <f>IF(A22=13,SUM(F22:R22),"")</f>
        <v/>
      </c>
      <c r="F22" s="8"/>
      <c r="G22" s="8"/>
      <c r="H22" s="8"/>
      <c r="I22" s="8"/>
      <c r="J22" s="8"/>
      <c r="K22" s="8"/>
      <c r="L22" s="8"/>
      <c r="M22" s="13"/>
      <c r="N22" s="11"/>
      <c r="O22" s="8"/>
      <c r="P22" s="8"/>
      <c r="Q22" s="8"/>
      <c r="R22" s="8"/>
    </row>
    <row r="23" spans="1:19" ht="16.5" customHeight="1" x14ac:dyDescent="0.3">
      <c r="A23" s="7" t="str">
        <f>IF(B23,_xlfn.NUMBERVALUE(14),"")</f>
        <v/>
      </c>
      <c r="B23" s="8"/>
      <c r="C23" s="9"/>
      <c r="D23" s="9"/>
      <c r="E23" s="7" t="str">
        <f>IF(A23=14,SUM(F23:R23),"")</f>
        <v/>
      </c>
      <c r="F23" s="8"/>
      <c r="G23" s="8"/>
      <c r="H23" s="8"/>
      <c r="I23" s="8"/>
      <c r="J23" s="8"/>
      <c r="K23" s="8"/>
      <c r="L23" s="8"/>
      <c r="M23" s="13"/>
      <c r="N23" s="11"/>
      <c r="O23" s="8"/>
      <c r="P23" s="8"/>
      <c r="Q23" s="8"/>
      <c r="R23" s="8"/>
    </row>
    <row r="24" spans="1:19" ht="16.5" customHeight="1" x14ac:dyDescent="0.3">
      <c r="A24" s="7" t="str">
        <f>IF(B24,_xlfn.NUMBERVALUE(15),"")</f>
        <v/>
      </c>
      <c r="B24" s="8"/>
      <c r="C24" s="9"/>
      <c r="D24" s="9"/>
      <c r="E24" s="7" t="str">
        <f>IF(A24=15,SUM(F24:R24),"")</f>
        <v/>
      </c>
      <c r="F24" s="8"/>
      <c r="G24" s="8"/>
      <c r="H24" s="8"/>
      <c r="I24" s="8"/>
      <c r="J24" s="8"/>
      <c r="K24" s="8"/>
      <c r="L24" s="8"/>
      <c r="M24" s="13"/>
      <c r="N24" s="11"/>
      <c r="O24" s="8"/>
      <c r="P24" s="8"/>
      <c r="Q24" s="8"/>
      <c r="R24" s="8"/>
    </row>
    <row r="25" spans="1:19" ht="16.5" customHeight="1" x14ac:dyDescent="0.3">
      <c r="A25" s="7" t="str">
        <f>IF(B25,_xlfn.NUMBERVALUE(16),"")</f>
        <v/>
      </c>
      <c r="B25" s="8"/>
      <c r="C25" s="9"/>
      <c r="D25" s="9"/>
      <c r="E25" s="7" t="str">
        <f>IF(A25=16,SUM(F25:R25),"")</f>
        <v/>
      </c>
      <c r="F25" s="8"/>
      <c r="G25" s="8"/>
      <c r="H25" s="8"/>
      <c r="I25" s="8"/>
      <c r="J25" s="8"/>
      <c r="K25" s="8"/>
      <c r="L25" s="8"/>
      <c r="M25" s="13"/>
      <c r="N25" s="11"/>
      <c r="O25" s="8"/>
      <c r="P25" s="8"/>
      <c r="Q25" s="8"/>
      <c r="R25" s="8"/>
    </row>
    <row r="26" spans="1:19" ht="16.5" customHeight="1" x14ac:dyDescent="0.3">
      <c r="A26" s="7" t="str">
        <f>IF(B26,_xlfn.NUMBERVALUE(17),"")</f>
        <v/>
      </c>
      <c r="B26" s="8"/>
      <c r="C26" s="9"/>
      <c r="D26" s="9"/>
      <c r="E26" s="7" t="str">
        <f>IF(A26=17,SUM(F26:R26),"")</f>
        <v/>
      </c>
      <c r="F26" s="8"/>
      <c r="G26" s="8"/>
      <c r="H26" s="8"/>
      <c r="I26" s="8"/>
      <c r="J26" s="8"/>
      <c r="K26" s="8"/>
      <c r="L26" s="8"/>
      <c r="M26" s="13"/>
      <c r="N26" s="11"/>
      <c r="O26" s="8"/>
      <c r="P26" s="8"/>
      <c r="Q26" s="8"/>
      <c r="R26" s="8"/>
    </row>
    <row r="27" spans="1:19" ht="16.5" customHeight="1" x14ac:dyDescent="0.3">
      <c r="A27" s="7" t="str">
        <f>IF(B27,_xlfn.NUMBERVALUE(18),"")</f>
        <v/>
      </c>
      <c r="B27" s="8"/>
      <c r="C27" s="9"/>
      <c r="D27" s="9"/>
      <c r="E27" s="7" t="str">
        <f>IF(A27=18,SUM(F27:R27),"")</f>
        <v/>
      </c>
      <c r="F27" s="8"/>
      <c r="G27" s="8"/>
      <c r="H27" s="8"/>
      <c r="I27" s="8"/>
      <c r="J27" s="8"/>
      <c r="K27" s="8"/>
      <c r="L27" s="8"/>
      <c r="M27" s="13"/>
      <c r="N27" s="11"/>
      <c r="O27" s="8"/>
      <c r="P27" s="8"/>
      <c r="Q27" s="8"/>
      <c r="R27" s="8"/>
    </row>
    <row r="28" spans="1:19" ht="16.5" customHeight="1" x14ac:dyDescent="0.3">
      <c r="A28" s="7" t="str">
        <f>IF(B28,_xlfn.NUMBERVALUE(19),"")</f>
        <v/>
      </c>
      <c r="B28" s="8"/>
      <c r="C28" s="9"/>
      <c r="D28" s="9"/>
      <c r="E28" s="7" t="str">
        <f>IF(A28=19,SUM(F28:R28),"")</f>
        <v/>
      </c>
      <c r="F28" s="8"/>
      <c r="G28" s="8"/>
      <c r="H28" s="8"/>
      <c r="I28" s="8"/>
      <c r="J28" s="8"/>
      <c r="K28" s="8"/>
      <c r="L28" s="8"/>
      <c r="M28" s="13"/>
      <c r="N28" s="11"/>
      <c r="O28" s="8"/>
      <c r="P28" s="8"/>
      <c r="Q28" s="8"/>
      <c r="R28" s="8"/>
    </row>
    <row r="29" spans="1:19" ht="16.5" customHeight="1" x14ac:dyDescent="0.3">
      <c r="A29" s="7" t="str">
        <f>IF(B29,_xlfn.NUMBERVALUE(20),"")</f>
        <v/>
      </c>
      <c r="B29" s="8"/>
      <c r="C29" s="9"/>
      <c r="D29" s="9"/>
      <c r="E29" s="7" t="str">
        <f>IF(A29=20,SUM(F29:R29),"")</f>
        <v/>
      </c>
      <c r="F29" s="8"/>
      <c r="G29" s="8"/>
      <c r="H29" s="8"/>
      <c r="I29" s="8"/>
      <c r="J29" s="8"/>
      <c r="K29" s="8"/>
      <c r="L29" s="8"/>
      <c r="M29" s="13"/>
      <c r="N29" s="11"/>
      <c r="O29" s="8"/>
      <c r="P29" s="8"/>
      <c r="Q29" s="8"/>
      <c r="R29" s="8"/>
    </row>
    <row r="30" spans="1:19" ht="16.5" customHeight="1" x14ac:dyDescent="0.3">
      <c r="A30" s="7" t="str">
        <f>IF(B30,_xlfn.NUMBERVALUE(21),"")</f>
        <v/>
      </c>
      <c r="B30" s="8"/>
      <c r="C30" s="9"/>
      <c r="D30" s="9"/>
      <c r="E30" s="7" t="str">
        <f>IF(A30=21,SUM(F30:R30),"")</f>
        <v/>
      </c>
      <c r="F30" s="8"/>
      <c r="G30" s="8"/>
      <c r="H30" s="8"/>
      <c r="I30" s="8"/>
      <c r="J30" s="8"/>
      <c r="K30" s="8"/>
      <c r="L30" s="8"/>
      <c r="M30" s="13"/>
      <c r="N30" s="11"/>
      <c r="O30" s="8"/>
      <c r="P30" s="8"/>
      <c r="Q30" s="8"/>
      <c r="R30" s="8"/>
    </row>
    <row r="31" spans="1:19" ht="16.5" customHeight="1" x14ac:dyDescent="0.3">
      <c r="A31" s="7" t="str">
        <f>IF(B31,_xlfn.NUMBERVALUE(22),"")</f>
        <v/>
      </c>
      <c r="B31" s="8"/>
      <c r="C31" s="9"/>
      <c r="D31" s="9"/>
      <c r="E31" s="7" t="str">
        <f>IF(A31=22,SUM(F31:R31),"")</f>
        <v/>
      </c>
      <c r="F31" s="8"/>
      <c r="G31" s="8"/>
      <c r="H31" s="8"/>
      <c r="I31" s="8"/>
      <c r="J31" s="8"/>
      <c r="K31" s="8"/>
      <c r="L31" s="8"/>
      <c r="M31" s="13"/>
      <c r="N31" s="11"/>
      <c r="O31" s="8"/>
      <c r="P31" s="8"/>
      <c r="Q31" s="8"/>
      <c r="R31" s="8"/>
    </row>
    <row r="32" spans="1:19" ht="16.5" customHeight="1" x14ac:dyDescent="0.3">
      <c r="A32" s="7" t="str">
        <f>IF(B32,_xlfn.NUMBERVALUE(23),"")</f>
        <v/>
      </c>
      <c r="B32" s="8"/>
      <c r="C32" s="9"/>
      <c r="D32" s="9"/>
      <c r="E32" s="7" t="str">
        <f>IF(A32=23,SUM(F32:R32),"")</f>
        <v/>
      </c>
      <c r="F32" s="8"/>
      <c r="G32" s="8"/>
      <c r="H32" s="8"/>
      <c r="I32" s="8"/>
      <c r="J32" s="8"/>
      <c r="K32" s="8"/>
      <c r="L32" s="8"/>
      <c r="M32" s="13"/>
      <c r="N32" s="11"/>
      <c r="O32" s="8"/>
      <c r="P32" s="8"/>
      <c r="Q32" s="8"/>
      <c r="R32" s="8"/>
    </row>
    <row r="33" spans="1:18" ht="16.5" customHeight="1" x14ac:dyDescent="0.3">
      <c r="A33" s="7" t="str">
        <f>IF(B33,_xlfn.NUMBERVALUE(24),"")</f>
        <v/>
      </c>
      <c r="B33" s="8"/>
      <c r="C33" s="9"/>
      <c r="D33" s="9"/>
      <c r="E33" s="7" t="str">
        <f>IF(A33=24,SUM(F33:R33),"")</f>
        <v/>
      </c>
      <c r="F33" s="8"/>
      <c r="G33" s="8"/>
      <c r="H33" s="8"/>
      <c r="I33" s="8"/>
      <c r="J33" s="8"/>
      <c r="K33" s="8"/>
      <c r="L33" s="8"/>
      <c r="M33" s="13"/>
      <c r="N33" s="11"/>
      <c r="O33" s="8"/>
      <c r="P33" s="8"/>
      <c r="Q33" s="8"/>
      <c r="R33" s="8"/>
    </row>
    <row r="34" spans="1:18" ht="16.5" customHeight="1" x14ac:dyDescent="0.3">
      <c r="A34" s="7" t="str">
        <f>IF(B34,_xlfn.NUMBERVALUE(25),"")</f>
        <v/>
      </c>
      <c r="B34" s="8"/>
      <c r="C34" s="9"/>
      <c r="D34" s="9"/>
      <c r="E34" s="7" t="str">
        <f>IF(A34=25,SUM(F34:R34),"")</f>
        <v/>
      </c>
      <c r="F34" s="8"/>
      <c r="G34" s="8"/>
      <c r="H34" s="8"/>
      <c r="I34" s="8"/>
      <c r="J34" s="8"/>
      <c r="K34" s="8"/>
      <c r="L34" s="8"/>
      <c r="M34" s="13"/>
      <c r="N34" s="11"/>
      <c r="O34" s="8"/>
      <c r="P34" s="8"/>
      <c r="Q34" s="8"/>
      <c r="R34" s="8"/>
    </row>
    <row r="35" spans="1:18" ht="16.5" customHeight="1" x14ac:dyDescent="0.3">
      <c r="A35" s="7" t="str">
        <f>IF(B35,_xlfn.NUMBERVALUE(26),"")</f>
        <v/>
      </c>
      <c r="B35" s="8"/>
      <c r="C35" s="9"/>
      <c r="D35" s="9"/>
      <c r="E35" s="7" t="str">
        <f>IF(A35=26,SUM(F35:R35),"")</f>
        <v/>
      </c>
      <c r="F35" s="8"/>
      <c r="G35" s="8"/>
      <c r="H35" s="8"/>
      <c r="I35" s="8"/>
      <c r="J35" s="8"/>
      <c r="K35" s="8"/>
      <c r="L35" s="8"/>
      <c r="M35" s="13"/>
      <c r="N35" s="11"/>
      <c r="O35" s="8"/>
      <c r="P35" s="8"/>
      <c r="Q35" s="8"/>
      <c r="R35" s="8"/>
    </row>
    <row r="36" spans="1:18" x14ac:dyDescent="0.3">
      <c r="D36" s="10" t="s">
        <v>8</v>
      </c>
      <c r="E36" s="10">
        <f>SUM(E10:E35)</f>
        <v>0</v>
      </c>
      <c r="F36" s="10">
        <f>SUM(F10:F35)</f>
        <v>0</v>
      </c>
      <c r="G36" s="10">
        <f t="shared" ref="G36:R36" si="0">SUM(G10:G35)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4">
        <f t="shared" si="0"/>
        <v>0</v>
      </c>
      <c r="N36" s="12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</row>
    <row r="38" spans="1:18" x14ac:dyDescent="0.3">
      <c r="A38" s="24" t="s">
        <v>9</v>
      </c>
      <c r="B38" s="24"/>
      <c r="C38" s="24"/>
      <c r="D38" s="24"/>
      <c r="E38" s="24"/>
      <c r="F38" s="23" t="str">
        <f>IF(E36,(SUM(F36:H36)/SUM(F36:M36))*100,"")</f>
        <v/>
      </c>
      <c r="G38" s="23"/>
      <c r="H38" s="23"/>
      <c r="K38" s="22"/>
      <c r="L38" s="22"/>
      <c r="M38" s="22"/>
      <c r="N38" s="22"/>
      <c r="O38" s="22"/>
    </row>
    <row r="39" spans="1:18" ht="21.75" customHeight="1" x14ac:dyDescent="0.3">
      <c r="B39" s="28" t="s">
        <v>27</v>
      </c>
      <c r="C39" s="28"/>
      <c r="H39" s="20" t="s">
        <v>25</v>
      </c>
      <c r="I39" s="20"/>
      <c r="J39" s="2"/>
      <c r="K39" s="2"/>
      <c r="L39" s="2"/>
      <c r="M39" s="2"/>
    </row>
    <row r="40" spans="1:18" x14ac:dyDescent="0.3">
      <c r="C40" s="21" t="s">
        <v>33</v>
      </c>
      <c r="D40" s="21"/>
      <c r="H40" s="2"/>
      <c r="I40" s="2"/>
      <c r="J40" s="25" t="s">
        <v>33</v>
      </c>
      <c r="K40" s="25"/>
      <c r="L40" s="25"/>
      <c r="M40" s="25"/>
      <c r="N40" s="25"/>
      <c r="O40" s="25"/>
      <c r="P40" s="25"/>
    </row>
    <row r="41" spans="1:18" x14ac:dyDescent="0.3">
      <c r="C41" s="22" t="s">
        <v>26</v>
      </c>
      <c r="D41" s="22"/>
      <c r="F41" s="6"/>
      <c r="G41" s="6"/>
      <c r="H41" s="20" t="str">
        <f>IF(D6="กิจกรรมพัฒนาผู้เรียน","หัวหน้ากิจกรรมพัฒนาผู้เรียน",IF(D6="การศึกษาและค้นคว้าด้วยตนเอง (IS)","หัวหน้ารายวิชา IS","หัวหน้ากลุ่มสาระการเรียนรู้"&amp;" "&amp;D6))</f>
        <v xml:space="preserve">หัวหน้ากลุ่มสาระการเรียนรู้ 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</row>
  </sheetData>
  <sheetProtection algorithmName="SHA-512" hashValue="jN7YRcf2kZjcidRC7DXDXzroRWHjzJfEWk9GmUr+25joLW4/aR83xYm9r0USswxIJ6YL5S1VwaMszn9GGWxJNg==" saltValue="dOC4uIIM5hDV+sWMURTMUA==" spinCount="100000" sheet="1" objects="1" scenarios="1" selectLockedCells="1"/>
  <dataConsolidate/>
  <mergeCells count="22">
    <mergeCell ref="A1:R1"/>
    <mergeCell ref="F38:H38"/>
    <mergeCell ref="A38:E38"/>
    <mergeCell ref="J40:P40"/>
    <mergeCell ref="H39:I39"/>
    <mergeCell ref="L6:N6"/>
    <mergeCell ref="O6:Q6"/>
    <mergeCell ref="D6:E6"/>
    <mergeCell ref="G6:K6"/>
    <mergeCell ref="A6:C6"/>
    <mergeCell ref="A8:A9"/>
    <mergeCell ref="A4:R4"/>
    <mergeCell ref="B8:B9"/>
    <mergeCell ref="C8:C9"/>
    <mergeCell ref="B39:C39"/>
    <mergeCell ref="E8:E9"/>
    <mergeCell ref="D8:D9"/>
    <mergeCell ref="H41:R41"/>
    <mergeCell ref="F8:R8"/>
    <mergeCell ref="C40:D40"/>
    <mergeCell ref="C41:D41"/>
    <mergeCell ref="K38:O38"/>
  </mergeCells>
  <phoneticPr fontId="6" type="noConversion"/>
  <conditionalFormatting sqref="B10:D10 F10:R10">
    <cfRule type="containsBlanks" dxfId="3" priority="6">
      <formula>LEN(TRIM(B10))=0</formula>
    </cfRule>
  </conditionalFormatting>
  <conditionalFormatting sqref="D6:E6">
    <cfRule type="cellIs" dxfId="2" priority="5" operator="lessThan">
      <formula>1</formula>
    </cfRule>
  </conditionalFormatting>
  <conditionalFormatting sqref="G6:K6">
    <cfRule type="cellIs" dxfId="1" priority="4" operator="lessThan">
      <formula>1</formula>
    </cfRule>
  </conditionalFormatting>
  <conditionalFormatting sqref="O6:Q6">
    <cfRule type="cellIs" dxfId="0" priority="3" operator="lessThan">
      <formula>1</formula>
    </cfRule>
  </conditionalFormatting>
  <dataValidations count="6">
    <dataValidation type="list" allowBlank="1" showInputMessage="1" showErrorMessage="1" sqref="D7" xr:uid="{DFC22E0C-7480-40C1-86EF-80B4A87D8EE5}">
      <formula1>$S$10:$S$18</formula1>
    </dataValidation>
    <dataValidation type="list" allowBlank="1" showInputMessage="1" showErrorMessage="1" sqref="G7" xr:uid="{D9971D59-B588-4197-92B0-D8272E36FE93}">
      <formula1>$T$10:$T$12</formula1>
    </dataValidation>
    <dataValidation type="whole" showInputMessage="1" showErrorMessage="1" error="กรุณากรอกเป็นตัวเลข" sqref="B10:B35" xr:uid="{A298FB3C-3503-4DF2-BA62-73010AF607B5}">
      <formula1>1</formula1>
      <formula2>50</formula2>
    </dataValidation>
    <dataValidation type="list" allowBlank="1" showInputMessage="1" showErrorMessage="1" sqref="D6:E6" xr:uid="{5838AB16-B157-45B4-A9AB-4A9ABBE777E4}">
      <formula1>$S$10:$S$20</formula1>
    </dataValidation>
    <dataValidation type="list" allowBlank="1" showInputMessage="1" showErrorMessage="1" sqref="G6:K6" xr:uid="{B9CB469E-41F8-4CC2-82DA-A9D71E7C4B14}">
      <formula1>$T$10:$T$13</formula1>
    </dataValidation>
    <dataValidation type="list" allowBlank="1" showInputMessage="1" showErrorMessage="1" sqref="O6:Q6" xr:uid="{9A880832-BE3F-4A7D-A1C7-55552C163F32}">
      <formula1>$U$10:$U$14</formula1>
    </dataValidation>
  </dataValidations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วัชระ เหมือนสวัสดิ์</dc:creator>
  <cp:lastModifiedBy>Register TUNE</cp:lastModifiedBy>
  <cp:lastPrinted>2023-10-05T05:03:28Z</cp:lastPrinted>
  <dcterms:created xsi:type="dcterms:W3CDTF">2023-02-21T05:02:29Z</dcterms:created>
  <dcterms:modified xsi:type="dcterms:W3CDTF">2025-03-07T05:57:35Z</dcterms:modified>
</cp:coreProperties>
</file>